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tg/Documents/"/>
    </mc:Choice>
  </mc:AlternateContent>
  <xr:revisionPtr revIDLastSave="0" documentId="13_ncr:1_{DDE4F13C-8F85-4A41-8CA8-EF68D2BA3A3F}" xr6:coauthVersionLast="45" xr6:coauthVersionMax="45" xr10:uidLastSave="{00000000-0000-0000-0000-000000000000}"/>
  <bookViews>
    <workbookView xWindow="1000" yWindow="1860" windowWidth="30460" windowHeight="16600" xr2:uid="{E9C280D7-A7A3-9347-993B-2523FC971810}"/>
  </bookViews>
  <sheets>
    <sheet name="mct.blending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H9" i="1"/>
  <c r="I10" i="1"/>
  <c r="I11" i="1"/>
  <c r="I12" i="1"/>
  <c r="I13" i="1"/>
  <c r="I14" i="1"/>
  <c r="I9" i="1"/>
  <c r="E16" i="1"/>
  <c r="C17" i="1" s="1"/>
  <c r="D14" i="1"/>
  <c r="E13" i="1"/>
  <c r="E12" i="1"/>
  <c r="E11" i="1"/>
  <c r="E10" i="1"/>
  <c r="E9" i="1"/>
  <c r="F4" i="1"/>
  <c r="E14" i="1" s="1"/>
  <c r="C4" i="1"/>
  <c r="I2" i="1"/>
  <c r="C18" i="1" l="1"/>
  <c r="H12" i="1"/>
  <c r="J12" i="1" s="1"/>
  <c r="H13" i="1"/>
  <c r="J13" i="1" s="1"/>
  <c r="H14" i="1"/>
  <c r="J14" i="1" s="1"/>
  <c r="H10" i="1"/>
  <c r="J10" i="1" s="1"/>
  <c r="H11" i="1"/>
  <c r="J11" i="1" s="1"/>
  <c r="I4" i="1" l="1"/>
  <c r="I3" i="1"/>
</calcChain>
</file>

<file path=xl/sharedStrings.xml><?xml version="1.0" encoding="utf-8"?>
<sst xmlns="http://schemas.openxmlformats.org/spreadsheetml/2006/main" count="30" uniqueCount="25">
  <si>
    <t xml:space="preserve">Batch Size - Units </t>
  </si>
  <si>
    <t>Distillate Mass (grams)</t>
  </si>
  <si>
    <t>MCT Density - mg/ml</t>
  </si>
  <si>
    <t>Unit Volume - mL</t>
  </si>
  <si>
    <t>Distillate COA TAC</t>
  </si>
  <si>
    <t>grams</t>
  </si>
  <si>
    <t>Total Batch Size - ml</t>
  </si>
  <si>
    <t>Calculated TAC</t>
  </si>
  <si>
    <t>ml</t>
  </si>
  <si>
    <t>Density mg/g</t>
  </si>
  <si>
    <t>Batch Total mg</t>
  </si>
  <si>
    <t>Expected Potency - mg/ml</t>
  </si>
  <si>
    <t>Expected Potency - mg/g</t>
  </si>
  <si>
    <t>Expected Unit Total Potency - mg</t>
  </si>
  <si>
    <t>THC-D9</t>
  </si>
  <si>
    <t>CBD</t>
  </si>
  <si>
    <t>CBG</t>
  </si>
  <si>
    <t>CBC</t>
  </si>
  <si>
    <t>organic matter</t>
  </si>
  <si>
    <t>MCT Needed - mg</t>
  </si>
  <si>
    <t>MCT Needed - liters</t>
  </si>
  <si>
    <t>Questions? - theroots612@aol.com</t>
  </si>
  <si>
    <t>Wax, thiols, lipids</t>
  </si>
  <si>
    <t>MCT Needed - g</t>
  </si>
  <si>
    <t>CBx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</si>
</sst>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theme="9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3" fillId="0" borderId="0" xfId="0" applyFont="1"/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0" fontId="4" fillId="0" borderId="0" xfId="0" applyFont="1"/>
    <xf numFmtId="164" fontId="5" fillId="2" borderId="1" xfId="0" applyNumberFormat="1" applyFont="1" applyFill="1" applyBorder="1" applyAlignment="1">
      <alignment horizontal="right"/>
    </xf>
    <xf numFmtId="3" fontId="4" fillId="0" borderId="1" xfId="0" applyNumberFormat="1" applyFont="1" applyBorder="1"/>
    <xf numFmtId="164" fontId="1" fillId="2" borderId="1" xfId="0" applyNumberFormat="1" applyFont="1" applyFill="1" applyBorder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2" fontId="1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" fillId="0" borderId="0" xfId="0" applyFont="1" applyBorder="1"/>
    <xf numFmtId="2" fontId="1" fillId="0" borderId="3" xfId="0" applyNumberFormat="1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2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9" xfId="0" applyFont="1" applyBorder="1"/>
    <xf numFmtId="2" fontId="1" fillId="0" borderId="3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9DD62-5345-6849-9306-2076D6A51638}">
  <dimension ref="B1:M22"/>
  <sheetViews>
    <sheetView tabSelected="1" zoomScale="80" zoomScaleNormal="80" workbookViewId="0">
      <selection activeCell="K17" sqref="K17"/>
    </sheetView>
  </sheetViews>
  <sheetFormatPr baseColWidth="10" defaultRowHeight="16" x14ac:dyDescent="0.2"/>
  <cols>
    <col min="1" max="1" width="5" customWidth="1"/>
    <col min="2" max="2" width="26.33203125" customWidth="1"/>
    <col min="3" max="3" width="10.5" customWidth="1"/>
    <col min="4" max="4" width="25.5" customWidth="1"/>
    <col min="5" max="5" width="26.5" customWidth="1"/>
    <col min="6" max="6" width="14.6640625" customWidth="1"/>
    <col min="7" max="7" width="16.83203125" customWidth="1"/>
    <col min="8" max="8" width="31.1640625" style="1" customWidth="1"/>
    <col min="9" max="9" width="28" customWidth="1"/>
    <col min="10" max="10" width="39.83203125" customWidth="1"/>
    <col min="11" max="11" width="20.5" customWidth="1"/>
    <col min="12" max="12" width="15.83203125" customWidth="1"/>
    <col min="13" max="13" width="11.6640625" customWidth="1"/>
  </cols>
  <sheetData>
    <row r="1" spans="2:13" ht="79" customHeight="1" x14ac:dyDescent="0.2"/>
    <row r="2" spans="2:13" s="4" customFormat="1" ht="28" customHeight="1" x14ac:dyDescent="0.25">
      <c r="B2" s="2" t="s">
        <v>0</v>
      </c>
      <c r="C2" s="3">
        <v>2000</v>
      </c>
      <c r="E2" s="5" t="s">
        <v>1</v>
      </c>
      <c r="F2" s="6">
        <v>23.3</v>
      </c>
      <c r="G2" s="7"/>
      <c r="H2" s="8" t="s">
        <v>2</v>
      </c>
      <c r="I2" s="9">
        <f>932</f>
        <v>932</v>
      </c>
      <c r="L2" s="10"/>
      <c r="M2" s="10"/>
    </row>
    <row r="3" spans="2:13" s="4" customFormat="1" ht="28" customHeight="1" x14ac:dyDescent="0.25">
      <c r="B3" s="2" t="s">
        <v>3</v>
      </c>
      <c r="C3" s="3">
        <v>0.68</v>
      </c>
      <c r="E3" s="5" t="s">
        <v>4</v>
      </c>
      <c r="F3" s="11">
        <v>0.86</v>
      </c>
      <c r="H3" s="8" t="s">
        <v>5</v>
      </c>
      <c r="I3" s="12">
        <f>E16/1000</f>
        <v>1245.8044000000002</v>
      </c>
      <c r="L3" s="10"/>
      <c r="M3" s="10"/>
    </row>
    <row r="4" spans="2:13" s="4" customFormat="1" ht="28" customHeight="1" x14ac:dyDescent="0.25">
      <c r="B4" s="2" t="s">
        <v>6</v>
      </c>
      <c r="C4" s="2">
        <f>C2*C3</f>
        <v>1360</v>
      </c>
      <c r="E4" s="5" t="s">
        <v>7</v>
      </c>
      <c r="F4" s="13">
        <f>SUM(D9:D13)/1000</f>
        <v>0.86199999999999999</v>
      </c>
      <c r="H4" s="8" t="s">
        <v>8</v>
      </c>
      <c r="I4" s="12">
        <f>(E16/I2)</f>
        <v>1336.7</v>
      </c>
      <c r="L4" s="10"/>
      <c r="M4" s="10"/>
    </row>
    <row r="5" spans="2:13" s="4" customFormat="1" ht="28" customHeight="1" x14ac:dyDescent="0.25">
      <c r="C5" s="14"/>
      <c r="L5" s="10"/>
      <c r="M5" s="10"/>
    </row>
    <row r="6" spans="2:13" s="27" customFormat="1" ht="28" customHeight="1" x14ac:dyDescent="0.25">
      <c r="B6" s="26"/>
      <c r="C6" s="26"/>
      <c r="D6" s="26" t="s">
        <v>9</v>
      </c>
      <c r="E6" s="26" t="s">
        <v>10</v>
      </c>
      <c r="F6" s="26"/>
      <c r="G6" s="26"/>
      <c r="H6" s="26" t="s">
        <v>11</v>
      </c>
      <c r="I6" s="26" t="s">
        <v>12</v>
      </c>
      <c r="J6" s="40" t="s">
        <v>13</v>
      </c>
      <c r="K6" s="28"/>
    </row>
    <row r="7" spans="2:13" s="4" customFormat="1" ht="28" customHeight="1" thickBot="1" x14ac:dyDescent="0.3">
      <c r="B7" s="15"/>
      <c r="C7" s="15"/>
      <c r="D7" s="15"/>
      <c r="E7" s="15"/>
      <c r="F7" s="15"/>
      <c r="G7" s="15"/>
      <c r="H7" s="15"/>
      <c r="I7" s="15"/>
      <c r="J7" s="16"/>
      <c r="K7" s="15"/>
    </row>
    <row r="8" spans="2:13" s="4" customFormat="1" ht="28" customHeight="1" x14ac:dyDescent="0.25">
      <c r="B8" s="17"/>
      <c r="C8" s="18"/>
      <c r="D8" s="19"/>
      <c r="E8" s="19"/>
      <c r="F8" s="19"/>
      <c r="G8" s="18"/>
      <c r="H8" s="20"/>
      <c r="I8" s="37"/>
      <c r="J8" s="38"/>
    </row>
    <row r="9" spans="2:13" s="4" customFormat="1" ht="28" customHeight="1" x14ac:dyDescent="0.25">
      <c r="B9" s="21" t="s">
        <v>14</v>
      </c>
      <c r="C9" s="29"/>
      <c r="D9" s="33">
        <v>2</v>
      </c>
      <c r="E9" s="34">
        <f>D9*($F$2)</f>
        <v>46.6</v>
      </c>
      <c r="F9" s="30"/>
      <c r="G9" s="29" t="s">
        <v>14</v>
      </c>
      <c r="H9" s="32">
        <f>E9/C$4</f>
        <v>3.426470588235294E-2</v>
      </c>
      <c r="I9" s="32">
        <f>E9/(SUM(E9:E16)/1000)</f>
        <v>3.6718807373136514E-2</v>
      </c>
      <c r="J9" s="39">
        <f>C$3*H9</f>
        <v>2.3300000000000001E-2</v>
      </c>
    </row>
    <row r="10" spans="2:13" s="4" customFormat="1" ht="28" customHeight="1" x14ac:dyDescent="0.25">
      <c r="B10" s="21" t="s">
        <v>15</v>
      </c>
      <c r="C10" s="35"/>
      <c r="D10" s="33">
        <v>860</v>
      </c>
      <c r="E10" s="34">
        <f>D10*($F$2)</f>
        <v>20038</v>
      </c>
      <c r="F10" s="30"/>
      <c r="G10" s="29" t="s">
        <v>15</v>
      </c>
      <c r="H10" s="32">
        <f t="shared" ref="H10:H14" si="0">E10/C$4</f>
        <v>14.733823529411765</v>
      </c>
      <c r="I10" s="32">
        <f t="shared" ref="I10:I14" si="1">E10/(SUM(E10:E17)/1000)</f>
        <v>15.789666948187859</v>
      </c>
      <c r="J10" s="39">
        <f>C$3*H10</f>
        <v>10.019000000000002</v>
      </c>
    </row>
    <row r="11" spans="2:13" s="4" customFormat="1" ht="28" customHeight="1" x14ac:dyDescent="0.25">
      <c r="B11" s="21" t="s">
        <v>16</v>
      </c>
      <c r="C11" s="35"/>
      <c r="D11" s="33">
        <v>0</v>
      </c>
      <c r="E11" s="34">
        <f>D11*($F$2)</f>
        <v>0</v>
      </c>
      <c r="F11" s="30"/>
      <c r="G11" s="29" t="s">
        <v>16</v>
      </c>
      <c r="H11" s="32">
        <f t="shared" si="0"/>
        <v>0</v>
      </c>
      <c r="I11" s="32">
        <f t="shared" si="1"/>
        <v>0</v>
      </c>
      <c r="J11" s="39">
        <f>C$3*H11</f>
        <v>0</v>
      </c>
    </row>
    <row r="12" spans="2:13" s="4" customFormat="1" ht="28" customHeight="1" x14ac:dyDescent="0.25">
      <c r="B12" s="21" t="s">
        <v>17</v>
      </c>
      <c r="C12" s="29"/>
      <c r="D12" s="33">
        <v>0</v>
      </c>
      <c r="E12" s="34">
        <f>D12*($F$2)</f>
        <v>0</v>
      </c>
      <c r="F12" s="30"/>
      <c r="G12" s="29" t="s">
        <v>17</v>
      </c>
      <c r="H12" s="32">
        <f t="shared" si="0"/>
        <v>0</v>
      </c>
      <c r="I12" s="32">
        <f t="shared" si="1"/>
        <v>0</v>
      </c>
      <c r="J12" s="39">
        <f>C$3*H12</f>
        <v>0</v>
      </c>
    </row>
    <row r="13" spans="2:13" s="4" customFormat="1" ht="28" customHeight="1" x14ac:dyDescent="0.25">
      <c r="B13" s="21" t="s">
        <v>24</v>
      </c>
      <c r="C13" s="29"/>
      <c r="D13" s="33">
        <v>0</v>
      </c>
      <c r="E13" s="34">
        <f>D13*($F$2)</f>
        <v>0</v>
      </c>
      <c r="F13" s="30"/>
      <c r="G13" s="29" t="s">
        <v>24</v>
      </c>
      <c r="H13" s="32">
        <f t="shared" si="0"/>
        <v>0</v>
      </c>
      <c r="I13" s="32">
        <f t="shared" si="1"/>
        <v>0</v>
      </c>
      <c r="J13" s="39">
        <f>C$3*H13</f>
        <v>0</v>
      </c>
    </row>
    <row r="14" spans="2:13" s="4" customFormat="1" ht="28" customHeight="1" thickBot="1" x14ac:dyDescent="0.3">
      <c r="B14" s="21" t="s">
        <v>22</v>
      </c>
      <c r="C14" s="29"/>
      <c r="D14" s="32">
        <f>1000-(1000*F4)</f>
        <v>138</v>
      </c>
      <c r="E14" s="34">
        <f>D14*F2</f>
        <v>3215.4</v>
      </c>
      <c r="F14" s="36"/>
      <c r="G14" s="29" t="s">
        <v>18</v>
      </c>
      <c r="H14" s="32">
        <f t="shared" si="0"/>
        <v>2.3642647058823529</v>
      </c>
      <c r="I14" s="32">
        <f t="shared" si="1"/>
        <v>2.5743386934298398</v>
      </c>
      <c r="J14" s="39">
        <f>C$3*H14</f>
        <v>1.6077000000000001</v>
      </c>
    </row>
    <row r="15" spans="2:13" s="4" customFormat="1" ht="31" customHeight="1" x14ac:dyDescent="0.25">
      <c r="B15" s="42"/>
      <c r="C15" s="46"/>
      <c r="D15" s="19"/>
      <c r="E15" s="19"/>
      <c r="F15" s="19"/>
      <c r="G15" s="18"/>
      <c r="H15" s="20"/>
      <c r="I15" s="37"/>
      <c r="J15" s="43"/>
      <c r="K15" s="24"/>
    </row>
    <row r="16" spans="2:13" s="4" customFormat="1" ht="31" customHeight="1" x14ac:dyDescent="0.25">
      <c r="B16" s="21" t="s">
        <v>19</v>
      </c>
      <c r="C16" s="47"/>
      <c r="D16" s="30"/>
      <c r="E16" s="41">
        <f>((C4-(F2))*I$2)</f>
        <v>1245804.4000000001</v>
      </c>
      <c r="F16" s="30"/>
      <c r="G16" s="30"/>
      <c r="H16" s="31"/>
      <c r="I16" s="32"/>
      <c r="J16" s="44"/>
    </row>
    <row r="17" spans="2:11" s="4" customFormat="1" ht="31" customHeight="1" x14ac:dyDescent="0.25">
      <c r="B17" s="21" t="s">
        <v>23</v>
      </c>
      <c r="C17" s="47">
        <f>E16/1000</f>
        <v>1245.8044000000002</v>
      </c>
      <c r="D17" s="30"/>
      <c r="E17" s="31"/>
      <c r="F17" s="36"/>
      <c r="G17" s="30"/>
      <c r="H17" s="31"/>
      <c r="I17" s="32"/>
      <c r="J17" s="44"/>
      <c r="K17" s="15"/>
    </row>
    <row r="18" spans="2:11" s="4" customFormat="1" ht="31" customHeight="1" thickBot="1" x14ac:dyDescent="0.3">
      <c r="B18" s="22" t="s">
        <v>20</v>
      </c>
      <c r="C18" s="48">
        <f>(E16/I2)/1000</f>
        <v>1.3367</v>
      </c>
      <c r="D18" s="25"/>
      <c r="E18" s="23"/>
      <c r="F18" s="23"/>
      <c r="G18" s="25"/>
      <c r="H18" s="25"/>
      <c r="I18" s="25"/>
      <c r="J18" s="45"/>
    </row>
    <row r="19" spans="2:11" s="4" customFormat="1" ht="19" x14ac:dyDescent="0.25"/>
    <row r="20" spans="2:11" x14ac:dyDescent="0.2">
      <c r="G20" s="1"/>
      <c r="H20"/>
    </row>
    <row r="22" spans="2:11" x14ac:dyDescent="0.2">
      <c r="B22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mct.blending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MCT Blending</dc:title>
  <dc:subject/>
  <dc:creator>theroots612@aol.com</dc:creator>
  <cp:keywords/>
  <dc:description>Questions? - theroots612@aol.com</dc:description>
  <cp:lastModifiedBy>Microsoft Office User</cp:lastModifiedBy>
  <dcterms:created xsi:type="dcterms:W3CDTF">2020-08-11T15:38:04Z</dcterms:created>
  <dcterms:modified xsi:type="dcterms:W3CDTF">2020-08-11T16:24:36Z</dcterms:modified>
  <cp:category/>
</cp:coreProperties>
</file>